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a\Downloads\"/>
    </mc:Choice>
  </mc:AlternateContent>
  <xr:revisionPtr revIDLastSave="0" documentId="8_{19550807-2A41-4B8E-AFDE-14412B81BFE0}" xr6:coauthVersionLast="47" xr6:coauthVersionMax="47" xr10:uidLastSave="{00000000-0000-0000-0000-000000000000}"/>
  <bookViews>
    <workbookView xWindow="-20520" yWindow="3390" windowWidth="20640" windowHeight="11040" xr2:uid="{7D6C7B4D-F73D-43DB-9E64-1A62B7A6A1E7}"/>
  </bookViews>
  <sheets>
    <sheet name="P.39004" sheetId="2" r:id="rId1"/>
  </sheets>
  <definedNames>
    <definedName name="_xlnm.Print_Area" localSheetId="0">P.39004!$A$1:$N$31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I10" i="2"/>
  <c r="F26" i="2"/>
  <c r="F13" i="2"/>
  <c r="G13" i="2"/>
  <c r="C18" i="2"/>
  <c r="C19" i="2"/>
  <c r="D18" i="2"/>
  <c r="D19" i="2"/>
  <c r="E18" i="2"/>
  <c r="E19" i="2"/>
  <c r="F21" i="2"/>
  <c r="F22" i="2"/>
  <c r="J13" i="2"/>
  <c r="B31" i="2"/>
  <c r="F18" i="2"/>
  <c r="F19" i="2"/>
  <c r="J10" i="2"/>
  <c r="D31" i="2"/>
  <c r="K23" i="2"/>
  <c r="H31" i="2"/>
  <c r="F24" i="2"/>
  <c r="K10" i="2"/>
  <c r="F25" i="2"/>
  <c r="M23" i="2"/>
  <c r="F27" i="2"/>
</calcChain>
</file>

<file path=xl/sharedStrings.xml><?xml version="1.0" encoding="utf-8"?>
<sst xmlns="http://schemas.openxmlformats.org/spreadsheetml/2006/main" count="50" uniqueCount="45">
  <si>
    <t>Vlr. Liq. C/ Impostos</t>
  </si>
  <si>
    <t>Desc. Sinal</t>
  </si>
  <si>
    <t>Ret. Contratual</t>
  </si>
  <si>
    <t>Vlr.Bruto</t>
  </si>
  <si>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</si>
  <si>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</si>
  <si>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</si>
  <si>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</si>
  <si>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</si>
  <si>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</si>
  <si>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</si>
  <si>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</si>
  <si>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</si>
  <si>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</si>
  <si>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</si>
  <si>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</si>
  <si>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 xml:space="preserve">1ª MEDIÇÃO </t>
  </si>
  <si>
    <t>SP-E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</si>
  <si>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</si>
  <si>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</si>
  <si>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</si>
  <si>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</si>
  <si>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</si>
  <si>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</si>
  <si>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</si>
  <si>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</si>
  <si>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</si>
  <si>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</si>
  <si>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</si>
  <si>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PEDIDO</t>
  </si>
  <si>
    <t>Pagto Med.</t>
  </si>
  <si>
    <t>Saldo</t>
  </si>
  <si>
    <t>Sinal</t>
  </si>
  <si>
    <t>Total Pedido</t>
  </si>
  <si>
    <t>IMPERMEABILIZAÇÃO DE LAJES E SUBSTITUIÇÃO DE TELHAS, CALHAS,RUFOS E CONDUTORES DO PRÉDIO DO IPQ</t>
  </si>
  <si>
    <t xml:space="preserve">CG: 87570 </t>
  </si>
  <si>
    <t>Emissão: 10/03/2025</t>
  </si>
  <si>
    <t>Contrato n°11027</t>
  </si>
  <si>
    <t>Processo nº 39004</t>
  </si>
  <si>
    <t>L SILVESTRE CONSTRUÇÕES</t>
  </si>
  <si>
    <t xml:space="preserve">Empresa: </t>
  </si>
  <si>
    <t>Requisição nº  42369</t>
  </si>
  <si>
    <t>ACOMPANHAMENTO DE OBRA</t>
  </si>
  <si>
    <t xml:space="preserve">IMPOSTO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</si>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</sst>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2" xfId="1" applyFont="1" applyBorder="1"/>
    <xf numFmtId="4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4" fontId="5" fillId="0" borderId="1" xfId="1" applyNumberFormat="1" applyFont="1" applyBorder="1" applyAlignment="1">
      <alignment horizontal="center"/>
    </xf>
    <xf numFmtId="14" fontId="5" fillId="0" borderId="0" xfId="1" applyNumberFormat="1" applyFont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4" fontId="5" fillId="0" borderId="0" xfId="1" applyNumberFormat="1" applyFont="1"/>
    <xf numFmtId="16" fontId="5" fillId="0" borderId="0" xfId="1" applyNumberFormat="1" applyFont="1"/>
    <xf numFmtId="0" fontId="6" fillId="0" borderId="0" xfId="1" applyFo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6" fillId="0" borderId="1" xfId="1" quotePrefix="1" applyFont="1" applyBorder="1" applyAlignment="1">
      <alignment horizontal="left"/>
    </xf>
    <xf numFmtId="14" fontId="6" fillId="0" borderId="1" xfId="1" applyNumberFormat="1" applyFont="1" applyBorder="1" applyAlignment="1">
      <alignment horizontal="center"/>
    </xf>
    <xf numFmtId="4" fontId="5" fillId="3" borderId="1" xfId="1" applyNumberFormat="1" applyFont="1" applyFill="1" applyBorder="1" applyAlignment="1">
      <alignment horizontal="center"/>
    </xf>
    <xf numFmtId="0" fontId="7" fillId="3" borderId="0" xfId="1" applyFont="1" applyFill="1"/>
    <xf numFmtId="0" fontId="6" fillId="2" borderId="1" xfId="1" quotePrefix="1" applyFont="1" applyFill="1" applyBorder="1" applyAlignment="1">
      <alignment horizontal="center"/>
    </xf>
    <xf numFmtId="14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left"/>
    </xf>
    <xf numFmtId="3" fontId="9" fillId="0" borderId="0" xfId="1" applyNumberFormat="1" applyFont="1" applyAlignment="1">
      <alignment horizontal="left"/>
    </xf>
    <xf numFmtId="14" fontId="8" fillId="0" borderId="0" xfId="1" applyNumberFormat="1" applyFont="1"/>
    <xf numFmtId="14" fontId="9" fillId="3" borderId="0" xfId="1" applyNumberFormat="1" applyFont="1" applyFill="1"/>
    <xf numFmtId="0" fontId="9" fillId="3" borderId="0" xfId="1" applyFont="1" applyFill="1"/>
    <xf numFmtId="0" fontId="9" fillId="0" borderId="0" xfId="1" applyFont="1"/>
    <xf numFmtId="14" fontId="9" fillId="0" borderId="0" xfId="1" applyNumberFormat="1" applyFont="1"/>
    <xf numFmtId="0" fontId="10" fillId="0" borderId="0" xfId="2" applyFont="1"/>
    <xf numFmtId="0" fontId="11" fillId="0" borderId="0" xfId="1" applyFont="1"/>
    <xf numFmtId="4" fontId="6" fillId="0" borderId="5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0" fontId="4" fillId="0" borderId="0" xfId="1" quotePrefix="1" applyFont="1"/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1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/>
    <xf numFmtId="0" fontId="6" fillId="3" borderId="0" xfId="1" applyFont="1" applyFill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</cellXfs>
  <cellStyles count="4">
    <cellStyle name="Normal" xfId="0" builtinId="0"/>
    <cellStyle name="Normal 2" xfId="1" xr:uid="{E999B602-D253-47CE-BEE8-BBB1C89B3385}"/>
    <cellStyle name="Normal 2 2" xfId="2" xr:uid="{05FFB75B-7F1D-4F6B-A258-FC10BE1CF22B}"/>
    <cellStyle name="Normal 3 3" xfId="3" xr:uid="{4BE003A5-42A1-4833-987E-78693BCFC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15875</xdr:colOff>
      <xdr:row>1</xdr:row>
      <xdr:rowOff>9524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925FCCA-998C-47FA-9A55-30A1142752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6224250" cy="660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505B-1501-4429-8394-C38AB6735920}">
  <sheetPr>
    <pageSetUpPr fitToPage="1"/>
  </sheetPr>
  <dimension ref="A1:O35"/>
  <sheetViews>
    <sheetView showGridLines="0" tabSelected="1" zoomScaleNormal="100" workbookViewId="0">
      <selection activeCell="C8" sqref="C8:D8"/>
    </sheetView>
  </sheetViews>
  <sheetFormatPr defaultRowHeight="12.75" x14ac:dyDescent="0.2"/>
  <cols>
    <col min="1" max="1" width="37.7109375" style="1" customWidth="1"/>
    <col min="2" max="2" width="11.5703125" style="1" customWidth="1"/>
    <col min="3" max="3" width="14.42578125" style="1" customWidth="1"/>
    <col min="4" max="4" width="15.42578125" style="1" customWidth="1"/>
    <col min="5" max="5" width="10.5703125" style="1" customWidth="1"/>
    <col min="6" max="6" width="15.5703125" style="1" customWidth="1"/>
    <col min="7" max="7" width="15.85546875" style="1" customWidth="1"/>
    <col min="8" max="8" width="17" style="1" customWidth="1"/>
    <col min="9" max="9" width="17.7109375" style="1" customWidth="1"/>
    <col min="10" max="10" width="18.85546875" style="1" customWidth="1"/>
    <col min="11" max="11" width="16.85546875" style="1" customWidth="1"/>
    <col min="12" max="12" width="20" style="1" customWidth="1"/>
    <col min="13" max="13" width="16.28515625" style="1" customWidth="1"/>
    <col min="14" max="14" width="15.5703125" style="1" customWidth="1"/>
    <col min="15" max="15" width="9.140625" style="1" customWidth="1"/>
    <col min="16" max="16384" width="9.140625" style="1"/>
  </cols>
  <sheetData>
    <row r="1" spans="1:15" ht="51.75" customHeight="1" x14ac:dyDescent="0.2">
      <c r="A1" s="45"/>
      <c r="B1" s="45"/>
      <c r="C1" s="45"/>
      <c r="D1" s="45"/>
      <c r="E1" s="46"/>
      <c r="F1" s="45"/>
      <c r="G1" s="45"/>
      <c r="H1" s="45"/>
      <c r="I1" s="45"/>
      <c r="J1" s="45"/>
      <c r="K1" s="45"/>
      <c r="L1" s="45"/>
    </row>
    <row r="2" spans="1:15" s="50" customFormat="1" ht="20.100000000000001" customHeight="1" x14ac:dyDescent="0.25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s="2" customFormat="1" ht="12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s="3" customFormat="1" ht="27" customHeight="1" x14ac:dyDescent="0.2">
      <c r="A4" s="43" t="s">
        <v>41</v>
      </c>
      <c r="B4" s="43"/>
      <c r="C4" s="52" t="s">
        <v>40</v>
      </c>
      <c r="D4" s="52"/>
      <c r="E4" s="43" t="s">
        <v>39</v>
      </c>
      <c r="F4" s="43"/>
      <c r="G4" s="43"/>
      <c r="H4" s="43"/>
      <c r="I4" s="43"/>
      <c r="J4" s="40"/>
      <c r="K4" s="37"/>
      <c r="L4" s="37"/>
      <c r="O4" s="49" t="s">
        <v>44</v>
      </c>
    </row>
    <row r="5" spans="1:15" s="3" customFormat="1" ht="31.5" customHeight="1" x14ac:dyDescent="0.2">
      <c r="A5" s="43" t="s">
        <v>38</v>
      </c>
      <c r="B5" s="43"/>
      <c r="C5" s="37"/>
      <c r="D5" s="43" t="s">
        <v>37</v>
      </c>
      <c r="E5" s="43"/>
      <c r="F5" s="43"/>
      <c r="G5" s="41" t="s">
        <v>36</v>
      </c>
      <c r="H5" s="44"/>
      <c r="I5" s="43"/>
      <c r="J5" s="42"/>
      <c r="K5" s="41"/>
      <c r="L5" s="37"/>
    </row>
    <row r="6" spans="1:15" s="3" customFormat="1" ht="20.100000000000001" customHeight="1" x14ac:dyDescent="0.2">
      <c r="A6" s="39" t="s">
        <v>35</v>
      </c>
      <c r="B6" s="53" t="s">
        <v>34</v>
      </c>
      <c r="C6" s="53"/>
      <c r="D6" s="53"/>
      <c r="E6" s="53"/>
      <c r="F6" s="53"/>
      <c r="G6" s="53"/>
      <c r="H6" s="53"/>
      <c r="I6" s="53"/>
      <c r="J6" s="53"/>
      <c r="K6" s="53"/>
      <c r="L6" s="40"/>
    </row>
    <row r="7" spans="1:15" s="3" customFormat="1" ht="20.100000000000001" customHeight="1" x14ac:dyDescent="0.2">
      <c r="A7" s="39"/>
      <c r="B7" s="53"/>
      <c r="C7" s="53"/>
      <c r="D7" s="53"/>
      <c r="E7" s="53"/>
      <c r="F7" s="53"/>
      <c r="G7" s="53"/>
      <c r="H7" s="53"/>
      <c r="I7" s="53"/>
      <c r="J7" s="53"/>
      <c r="K7" s="53"/>
      <c r="L7" s="37"/>
    </row>
    <row r="8" spans="1:15" s="3" customFormat="1" ht="15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38"/>
      <c r="L8" s="37"/>
    </row>
    <row r="9" spans="1:15" s="3" customFormat="1" ht="18.600000000000001" customHeight="1" x14ac:dyDescent="0.2">
      <c r="A9" s="4"/>
      <c r="B9" s="4"/>
      <c r="C9" s="12" t="s">
        <v>27</v>
      </c>
      <c r="D9" s="12" t="s">
        <v>26</v>
      </c>
      <c r="E9" s="12" t="s">
        <v>25</v>
      </c>
      <c r="F9" s="12" t="s">
        <v>33</v>
      </c>
      <c r="G9" s="12" t="s">
        <v>23</v>
      </c>
      <c r="H9" s="55" t="s">
        <v>32</v>
      </c>
      <c r="I9" s="55"/>
      <c r="J9" s="55" t="s">
        <v>31</v>
      </c>
      <c r="K9" s="55"/>
      <c r="L9" s="12" t="s">
        <v>30</v>
      </c>
      <c r="M9" s="4"/>
    </row>
    <row r="10" spans="1:15" s="3" customFormat="1" ht="18.600000000000001" customHeight="1" x14ac:dyDescent="0.2">
      <c r="A10" s="60" t="s">
        <v>29</v>
      </c>
      <c r="B10" s="61"/>
      <c r="C10" s="10">
        <v>604976.36</v>
      </c>
      <c r="D10" s="10">
        <v>308344.74</v>
      </c>
      <c r="E10" s="10">
        <v>0</v>
      </c>
      <c r="F10" s="10">
        <f>C10+D10+E10</f>
        <v>913321.1</v>
      </c>
      <c r="G10" s="36">
        <v>0.05</v>
      </c>
      <c r="H10" s="36">
        <v>0</v>
      </c>
      <c r="I10" s="35">
        <f>F10*H10</f>
        <v>0</v>
      </c>
      <c r="J10" s="36">
        <f>F19/F10</f>
        <v>0.79689508979919543</v>
      </c>
      <c r="K10" s="35">
        <f>F19</f>
        <v>727821.1</v>
      </c>
      <c r="L10" s="34"/>
      <c r="M10" s="4"/>
    </row>
    <row r="11" spans="1:15" s="3" customFormat="1" ht="18.600000000000001" customHeight="1" x14ac:dyDescent="0.2">
      <c r="A11" s="14"/>
      <c r="B11" s="14"/>
      <c r="C11" s="33"/>
      <c r="D11" s="33"/>
      <c r="E11" s="33"/>
      <c r="F11" s="33"/>
      <c r="G11" s="32"/>
      <c r="H11" s="32"/>
      <c r="I11" s="31"/>
      <c r="J11" s="32"/>
      <c r="K11" s="31"/>
      <c r="L11" s="30"/>
      <c r="M11" s="4"/>
    </row>
    <row r="12" spans="1:15" s="3" customFormat="1" ht="18.600000000000001" customHeight="1" x14ac:dyDescent="0.2">
      <c r="A12" s="60" t="s">
        <v>28</v>
      </c>
      <c r="B12" s="61"/>
      <c r="C12" s="12" t="s">
        <v>27</v>
      </c>
      <c r="D12" s="12" t="s">
        <v>26</v>
      </c>
      <c r="E12" s="12" t="s">
        <v>25</v>
      </c>
      <c r="F12" s="12" t="s">
        <v>24</v>
      </c>
      <c r="G12" s="12" t="s">
        <v>23</v>
      </c>
      <c r="H12" s="12" t="s">
        <v>22</v>
      </c>
      <c r="I12" s="12" t="s">
        <v>43</v>
      </c>
      <c r="J12" s="12" t="s">
        <v>21</v>
      </c>
      <c r="K12" s="12" t="s">
        <v>20</v>
      </c>
      <c r="L12" s="12" t="s">
        <v>19</v>
      </c>
      <c r="M12" s="12" t="s">
        <v>18</v>
      </c>
      <c r="N12" s="12" t="s">
        <v>17</v>
      </c>
    </row>
    <row r="13" spans="1:15" s="25" customFormat="1" ht="18.600000000000001" customHeight="1" x14ac:dyDescent="0.25">
      <c r="A13" s="66" t="s">
        <v>16</v>
      </c>
      <c r="B13" s="67"/>
      <c r="C13" s="29">
        <v>73850</v>
      </c>
      <c r="D13" s="29">
        <v>111650</v>
      </c>
      <c r="E13" s="29">
        <v>0</v>
      </c>
      <c r="F13" s="29">
        <f>C13+D13+E13</f>
        <v>185500</v>
      </c>
      <c r="G13" s="29">
        <f>-F13*G10</f>
        <v>-9275</v>
      </c>
      <c r="H13" s="29">
        <v>0</v>
      </c>
      <c r="I13" s="29">
        <v>-13002.15</v>
      </c>
      <c r="J13" s="29">
        <f>F13+G13+I13</f>
        <v>163222.85</v>
      </c>
      <c r="K13" s="28">
        <v>55</v>
      </c>
      <c r="L13" s="27">
        <v>45912</v>
      </c>
      <c r="M13" s="27">
        <v>45926</v>
      </c>
      <c r="N13" s="26">
        <v>202557755</v>
      </c>
    </row>
    <row r="14" spans="1:15" s="3" customFormat="1" ht="18.600000000000001" customHeight="1" x14ac:dyDescent="0.2">
      <c r="A14" s="60"/>
      <c r="B14" s="61"/>
      <c r="C14" s="10"/>
      <c r="D14" s="8"/>
      <c r="E14" s="8"/>
      <c r="F14" s="24"/>
      <c r="G14" s="24"/>
      <c r="H14" s="24"/>
      <c r="I14" s="24"/>
      <c r="J14" s="24"/>
      <c r="K14" s="12"/>
      <c r="L14" s="23"/>
      <c r="M14" s="23"/>
      <c r="N14" s="22"/>
    </row>
    <row r="15" spans="1:15" s="3" customFormat="1" ht="18.600000000000001" customHeight="1" x14ac:dyDescent="0.2">
      <c r="A15" s="60"/>
      <c r="B15" s="61"/>
      <c r="C15" s="21"/>
      <c r="D15" s="10"/>
      <c r="E15" s="10"/>
      <c r="F15" s="10"/>
      <c r="G15" s="10"/>
      <c r="H15" s="10"/>
      <c r="I15" s="10"/>
      <c r="J15" s="10"/>
      <c r="K15" s="20"/>
      <c r="L15" s="19"/>
      <c r="M15" s="19"/>
      <c r="N15" s="18"/>
    </row>
    <row r="16" spans="1:15" s="3" customFormat="1" ht="18.600000000000001" customHeight="1" x14ac:dyDescent="0.2">
      <c r="A16" s="60"/>
      <c r="B16" s="61"/>
      <c r="C16" s="21"/>
      <c r="D16" s="10"/>
      <c r="E16" s="10"/>
      <c r="F16" s="10"/>
      <c r="G16" s="10"/>
      <c r="H16" s="10"/>
      <c r="I16" s="10"/>
      <c r="J16" s="10"/>
      <c r="K16" s="20"/>
      <c r="L16" s="19"/>
      <c r="M16" s="19"/>
      <c r="N16" s="18"/>
    </row>
    <row r="17" spans="1:13" s="3" customFormat="1" ht="18.60000000000000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11"/>
      <c r="L17" s="4"/>
    </row>
    <row r="18" spans="1:13" s="3" customFormat="1" ht="18.600000000000001" customHeight="1" x14ac:dyDescent="0.2">
      <c r="A18" s="64" t="s">
        <v>15</v>
      </c>
      <c r="B18" s="65"/>
      <c r="C18" s="10">
        <f>SUM(C13:C16)</f>
        <v>73850</v>
      </c>
      <c r="D18" s="10">
        <f>SUM(D13:D16)</f>
        <v>111650</v>
      </c>
      <c r="E18" s="10">
        <f>SUM(E13:E16)</f>
        <v>0</v>
      </c>
      <c r="F18" s="10">
        <f>SUM(F13:F16)</f>
        <v>185500</v>
      </c>
      <c r="G18" s="17"/>
      <c r="H18" s="16"/>
      <c r="I18" s="56"/>
      <c r="J18" s="4"/>
      <c r="K18" s="13"/>
      <c r="L18" s="13"/>
      <c r="M18" s="13"/>
    </row>
    <row r="19" spans="1:13" s="3" customFormat="1" ht="18.600000000000001" customHeight="1" x14ac:dyDescent="0.2">
      <c r="A19" s="64" t="s">
        <v>9</v>
      </c>
      <c r="B19" s="65"/>
      <c r="C19" s="10">
        <f>C10-C18</f>
        <v>531126.36</v>
      </c>
      <c r="D19" s="10">
        <f>D10-D18</f>
        <v>196694.74</v>
      </c>
      <c r="E19" s="10">
        <f>E10-E18</f>
        <v>0</v>
      </c>
      <c r="F19" s="10">
        <f>F10-F18</f>
        <v>727821.1</v>
      </c>
      <c r="G19" s="15"/>
      <c r="H19" s="4"/>
      <c r="I19" s="57"/>
      <c r="J19" s="4"/>
      <c r="K19" s="13"/>
      <c r="L19" s="13"/>
      <c r="M19" s="13"/>
    </row>
    <row r="20" spans="1:13" s="3" customFormat="1" ht="18.600000000000001" customHeight="1" x14ac:dyDescent="0.2">
      <c r="A20" s="58" t="s">
        <v>14</v>
      </c>
      <c r="B20" s="58"/>
      <c r="C20" s="58"/>
      <c r="D20" s="58"/>
      <c r="E20" s="9"/>
      <c r="F20" s="10">
        <v>0</v>
      </c>
      <c r="G20" s="4"/>
      <c r="H20" s="59"/>
      <c r="I20" s="59"/>
      <c r="J20" s="59"/>
      <c r="K20" s="13"/>
      <c r="L20" s="13"/>
      <c r="M20" s="13"/>
    </row>
    <row r="21" spans="1:13" s="3" customFormat="1" ht="18.600000000000001" customHeight="1" x14ac:dyDescent="0.2">
      <c r="A21" s="64" t="s">
        <v>13</v>
      </c>
      <c r="B21" s="65"/>
      <c r="C21" s="10"/>
      <c r="D21" s="10"/>
      <c r="E21" s="10"/>
      <c r="F21" s="10">
        <f>B21+C21</f>
        <v>0</v>
      </c>
      <c r="G21" s="4"/>
      <c r="H21" s="4"/>
      <c r="I21" s="4"/>
      <c r="J21" s="4"/>
      <c r="K21" s="13"/>
      <c r="L21" s="13"/>
      <c r="M21" s="13"/>
    </row>
    <row r="22" spans="1:13" s="3" customFormat="1" ht="18.600000000000001" customHeight="1" x14ac:dyDescent="0.2">
      <c r="A22" s="64" t="s">
        <v>12</v>
      </c>
      <c r="B22" s="65"/>
      <c r="C22" s="9"/>
      <c r="D22" s="9"/>
      <c r="E22" s="9"/>
      <c r="F22" s="10">
        <f>F20-F21</f>
        <v>0</v>
      </c>
      <c r="G22" s="4"/>
      <c r="K22" s="12" t="s">
        <v>11</v>
      </c>
      <c r="L22" s="4"/>
      <c r="M22" s="12" t="s">
        <v>10</v>
      </c>
    </row>
    <row r="23" spans="1:13" s="3" customFormat="1" ht="18.600000000000001" customHeight="1" x14ac:dyDescent="0.2">
      <c r="A23" s="4"/>
      <c r="B23" s="4"/>
      <c r="C23" s="4"/>
      <c r="D23" s="4"/>
      <c r="E23" s="4"/>
      <c r="F23" s="4"/>
      <c r="K23" s="47">
        <f>SUM(G13:G16)</f>
        <v>-9275</v>
      </c>
      <c r="L23" s="4"/>
      <c r="M23" s="47">
        <f>K23</f>
        <v>-9275</v>
      </c>
    </row>
    <row r="24" spans="1:13" s="3" customFormat="1" ht="18.600000000000001" customHeight="1" x14ac:dyDescent="0.2">
      <c r="A24" s="64" t="s">
        <v>9</v>
      </c>
      <c r="B24" s="65"/>
      <c r="C24" s="10"/>
      <c r="D24" s="10"/>
      <c r="E24" s="10"/>
      <c r="F24" s="10">
        <f>F19</f>
        <v>727821.1</v>
      </c>
      <c r="G24" s="4"/>
      <c r="K24" s="48"/>
      <c r="L24" s="4"/>
      <c r="M24" s="48"/>
    </row>
    <row r="25" spans="1:13" s="3" customFormat="1" ht="18.600000000000001" customHeight="1" x14ac:dyDescent="0.2">
      <c r="A25" s="64" t="s">
        <v>8</v>
      </c>
      <c r="B25" s="65"/>
      <c r="C25" s="10"/>
      <c r="D25" s="10"/>
      <c r="E25" s="10"/>
      <c r="F25" s="10">
        <f>-K23</f>
        <v>9275</v>
      </c>
      <c r="G25" s="4"/>
      <c r="H25" s="4"/>
      <c r="I25" s="4"/>
      <c r="J25" s="4"/>
      <c r="K25" s="4"/>
      <c r="L25" s="4"/>
      <c r="M25" s="4"/>
    </row>
    <row r="26" spans="1:13" s="3" customFormat="1" ht="18.600000000000001" customHeight="1" x14ac:dyDescent="0.2">
      <c r="A26" s="64" t="s">
        <v>7</v>
      </c>
      <c r="B26" s="65"/>
      <c r="C26" s="10"/>
      <c r="D26" s="10"/>
      <c r="E26" s="10"/>
      <c r="F26" s="10">
        <f>SUM(H13:H13)-I10</f>
        <v>0</v>
      </c>
      <c r="G26" s="4"/>
      <c r="H26" s="4"/>
      <c r="I26" s="4"/>
      <c r="J26" s="4"/>
      <c r="K26" s="4"/>
      <c r="L26" s="4"/>
      <c r="M26" s="4"/>
    </row>
    <row r="27" spans="1:13" s="3" customFormat="1" ht="18.600000000000001" customHeight="1" x14ac:dyDescent="0.2">
      <c r="A27" s="64" t="s">
        <v>6</v>
      </c>
      <c r="B27" s="65"/>
      <c r="C27" s="8"/>
      <c r="D27" s="8"/>
      <c r="E27" s="8"/>
      <c r="F27" s="8">
        <f>F24+F25-F26</f>
        <v>737096.1</v>
      </c>
      <c r="G27" s="4"/>
      <c r="H27" s="4"/>
      <c r="I27" s="4" t="s">
        <v>5</v>
      </c>
      <c r="J27" s="4"/>
      <c r="K27" s="4"/>
      <c r="L27" s="4"/>
      <c r="M27" s="4"/>
    </row>
    <row r="28" spans="1:13" s="3" customFormat="1" ht="18.600000000000001" customHeight="1" x14ac:dyDescent="0.2">
      <c r="A28" s="4"/>
      <c r="B28" s="4"/>
      <c r="C28" s="4"/>
      <c r="D28" s="4"/>
      <c r="E28" s="4"/>
      <c r="F28" s="4"/>
      <c r="G28" s="4" t="s">
        <v>4</v>
      </c>
      <c r="H28" s="4"/>
      <c r="I28" s="4"/>
      <c r="J28" s="4"/>
      <c r="K28" s="4"/>
      <c r="L28" s="4"/>
    </row>
    <row r="29" spans="1:13" s="3" customFormat="1" ht="15" x14ac:dyDescent="0.2">
      <c r="A29" s="2"/>
      <c r="B29" s="7"/>
      <c r="C29" s="7"/>
      <c r="D29" s="7"/>
      <c r="E29" s="7"/>
      <c r="F29" s="7"/>
      <c r="G29" s="7"/>
      <c r="H29" s="7"/>
      <c r="I29" s="7"/>
      <c r="J29" s="4"/>
      <c r="K29" s="4"/>
      <c r="L29" s="4"/>
    </row>
    <row r="30" spans="1:13" s="5" customFormat="1" ht="16.5" customHeight="1" x14ac:dyDescent="0.2">
      <c r="A30" s="2"/>
      <c r="B30" s="62" t="s">
        <v>3</v>
      </c>
      <c r="C30" s="62"/>
      <c r="D30" s="62" t="s">
        <v>2</v>
      </c>
      <c r="E30" s="62"/>
      <c r="F30" s="62" t="s">
        <v>1</v>
      </c>
      <c r="G30" s="62"/>
      <c r="H30" s="62" t="s">
        <v>0</v>
      </c>
      <c r="I30" s="62"/>
      <c r="J30" s="6"/>
      <c r="K30" s="6"/>
      <c r="L30" s="6"/>
    </row>
    <row r="31" spans="1:13" s="3" customFormat="1" ht="15" x14ac:dyDescent="0.2">
      <c r="A31" s="2"/>
      <c r="B31" s="63">
        <f>F13</f>
        <v>185500</v>
      </c>
      <c r="C31" s="63"/>
      <c r="D31" s="63">
        <f>G13</f>
        <v>-9275</v>
      </c>
      <c r="E31" s="63"/>
      <c r="F31" s="63">
        <v>0</v>
      </c>
      <c r="G31" s="63"/>
      <c r="H31" s="63">
        <f>B31+D31-(-F31)</f>
        <v>176225</v>
      </c>
      <c r="I31" s="63"/>
      <c r="J31" s="4"/>
      <c r="K31" s="4"/>
      <c r="L31" s="4"/>
    </row>
    <row r="32" spans="1:13" ht="14.2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4.2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35">
    <mergeCell ref="A27:B27"/>
    <mergeCell ref="A12:B12"/>
    <mergeCell ref="A13:B13"/>
    <mergeCell ref="A14:B14"/>
    <mergeCell ref="A15:B15"/>
    <mergeCell ref="A16:B16"/>
    <mergeCell ref="A21:B21"/>
    <mergeCell ref="A22:B22"/>
    <mergeCell ref="A24:B24"/>
    <mergeCell ref="A25:B25"/>
    <mergeCell ref="A26:B26"/>
    <mergeCell ref="B30:C30"/>
    <mergeCell ref="D30:E30"/>
    <mergeCell ref="F30:G30"/>
    <mergeCell ref="H30:I30"/>
    <mergeCell ref="B31:C31"/>
    <mergeCell ref="D31:E31"/>
    <mergeCell ref="F31:G31"/>
    <mergeCell ref="H31:I31"/>
    <mergeCell ref="H9:I9"/>
    <mergeCell ref="J9:K9"/>
    <mergeCell ref="I18:I19"/>
    <mergeCell ref="A20:D20"/>
    <mergeCell ref="H20:J20"/>
    <mergeCell ref="A10:B10"/>
    <mergeCell ref="A18:B18"/>
    <mergeCell ref="A19:B19"/>
    <mergeCell ref="A2:N3"/>
    <mergeCell ref="C4:D4"/>
    <mergeCell ref="B6:K7"/>
    <mergeCell ref="A8:B8"/>
    <mergeCell ref="C8:D8"/>
    <mergeCell ref="E8:F8"/>
    <mergeCell ref="G8:H8"/>
    <mergeCell ref="I8:J8"/>
  </mergeCells>
  <pageMargins left="0.59055118110236227" right="0.59055118110236227" top="0.98425196850393704" bottom="0.98425196850393704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89450-1C0C-443A-A7D4-7C4573BAF8D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4CE4065A-96AF-4CD6-A251-9AD898C79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712DB-372A-4835-B1B8-804E95E5E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P.39004</vt:lpstr>
      <vt:lpstr>P.39004!Area_de_impressao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GC3</cp:lastModifiedBy>
  <cp:lastPrinted>2025-10-22T17:19:36Z</cp:lastPrinted>
  <dcterms:created xsi:type="dcterms:W3CDTF">2025-10-17T18:52:07Z</dcterms:created>
  <dcterms:modified xsi:type="dcterms:W3CDTF">2026-03-02T18:16:39Z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